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<sst xmlns="http://schemas.openxmlformats.org/spreadsheetml/2006/main" count="44" uniqueCount="33">
  <si>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Car Models</t>
  </si>
  <si>
    <t>Swift Diesel Zdi</t>
  </si>
  <si>
    <t>Swift Petrol Zxi</t>
  </si>
  <si>
    <t>Savings for Diesel</t>
  </si>
  <si>
    <t>On Road Price</t>
  </si>
  <si>
    <t>Rs</t>
  </si>
  <si>
    <t>Down Payment</t>
  </si>
  <si>
    <t>Price for Loan</t>
  </si>
  <si>
    <t>Interest Rate</t>
  </si>
  <si>
    <t>%</t>
  </si>
  <si>
    <t>Number of Months</t>
  </si>
  <si>
    <t>N</t>
  </si>
  <si>
    <t>EMI/Month</t>
  </si>
  <si>
    <t>EMI/Year</t>
  </si>
  <si>
    <t>Money You Actually Paid</t>
  </si>
  <si>
    <t>Avg Monthly Usage</t>
  </si>
  <si>
    <t>KM</t>
  </si>
  <si>
    <t>Expected Mileage</t>
  </si>
  <si>
    <t>KMPL</t>
  </si>
  <si>
    <t>Fuel Required/Month</t>
  </si>
  <si>
    <t>L</t>
  </si>
  <si>
    <t>Fuel Price Jan 01 '13</t>
  </si>
  <si>
    <t>Fuel Cost/Month</t>
  </si>
  <si>
    <t>Fuel Cost/Year</t>
  </si>
  <si>
    <t>Total Cost/Month</t>
  </si>
  <si>
    <t>Total Cost/Year</t>
  </si>
  <si>
    <t>You Will Save on Fuel</t>
  </si>
  <si>
    <t>Every Month Using the Diesel Car</t>
  </si>
  <si>
    <t>Break Even (Extra Money you paid for the Diesel over the Petrol will be recovered in)</t>
  </si>
  <si>
    <t>Years</t>
  </si>
  <si>
    <t>Kilometers</t>
  </si>
  <si>
    <t>You Will be LOSING money on fuel+EMI on your Diesel car if you drive less than</t>
  </si>
  <si>
    <t>KM per Month (+500 Ideally)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</si>
</sst>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#,##0.00;[RED]\-#,##0.00"/>
  </numFmts>
  <fonts count="11">
    <font>
      <sz val="10"/>
      <name val="Arial"/>
      <family val="2"/>
    </font>
    <font>
      <sz val="11"/>
      <name val="Verdana"/>
      <family val="2"/>
    </font>
    <font>
      <sz val="10.5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.5"/>
      <name val="Verdana"/>
      <family val="2"/>
    </font>
    <font>
      <b/>
      <sz val="11.05"/>
      <name val="Verdana"/>
      <family val="2"/>
    </font>
    <font>
      <b/>
      <sz val="13"/>
      <name val="Verdana"/>
      <family val="2"/>
    </font>
    <font>
      <b/>
      <sz val="15"/>
      <name val="Verdana"/>
      <family val="2"/>
    </font>
    <font>
      <b/>
      <sz val="18"/>
      <name val="Verdana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3" fillId="0" borderId="0" xfId="0" applyNumberFormat="1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7" fontId="1" fillId="0" borderId="5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/>
    </xf>
    <xf numFmtId="164" fontId="4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7" fontId="4" fillId="0" borderId="5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/>
    </xf>
    <xf numFmtId="164" fontId="1" fillId="0" borderId="0" xfId="0" applyFont="1" applyAlignment="1">
      <alignment/>
    </xf>
    <xf numFmtId="165" fontId="1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4" fontId="1" fillId="0" borderId="7" xfId="0" applyFont="1" applyBorder="1" applyAlignment="1">
      <alignment horizontal="center"/>
    </xf>
    <xf numFmtId="167" fontId="1" fillId="0" borderId="0" xfId="0" applyNumberFormat="1" applyFont="1" applyAlignment="1">
      <alignment horizontal="right"/>
    </xf>
    <xf numFmtId="167" fontId="1" fillId="0" borderId="8" xfId="0" applyNumberFormat="1" applyFont="1" applyBorder="1" applyAlignment="1">
      <alignment/>
    </xf>
    <xf numFmtId="164" fontId="4" fillId="0" borderId="0" xfId="0" applyFont="1" applyAlignment="1">
      <alignment/>
    </xf>
    <xf numFmtId="164" fontId="6" fillId="3" borderId="4" xfId="0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7" fontId="4" fillId="3" borderId="5" xfId="0" applyNumberFormat="1" applyFont="1" applyFill="1" applyBorder="1" applyAlignment="1">
      <alignment horizontal="right"/>
    </xf>
    <xf numFmtId="167" fontId="4" fillId="3" borderId="6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8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4" fillId="4" borderId="9" xfId="0" applyFont="1" applyFill="1" applyBorder="1" applyAlignment="1">
      <alignment horizontal="center" vertical="center"/>
    </xf>
    <xf numFmtId="164" fontId="5" fillId="4" borderId="10" xfId="0" applyFont="1" applyFill="1" applyBorder="1" applyAlignment="1">
      <alignment horizontal="center" vertical="center"/>
    </xf>
    <xf numFmtId="168" fontId="7" fillId="2" borderId="10" xfId="0" applyNumberFormat="1" applyFont="1" applyFill="1" applyBorder="1" applyAlignment="1">
      <alignment horizontal="center" vertical="center"/>
    </xf>
    <xf numFmtId="164" fontId="4" fillId="4" borderId="11" xfId="0" applyFont="1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4" fillId="5" borderId="9" xfId="0" applyFont="1" applyFill="1" applyBorder="1" applyAlignment="1">
      <alignment horizontal="center" vertical="center" wrapText="1"/>
    </xf>
    <xf numFmtId="168" fontId="8" fillId="3" borderId="12" xfId="0" applyNumberFormat="1" applyFont="1" applyFill="1" applyBorder="1" applyAlignment="1">
      <alignment horizontal="center" vertical="center"/>
    </xf>
    <xf numFmtId="168" fontId="4" fillId="5" borderId="13" xfId="0" applyNumberFormat="1" applyFont="1" applyFill="1" applyBorder="1" applyAlignment="1">
      <alignment horizontal="center" vertical="center"/>
    </xf>
    <xf numFmtId="168" fontId="8" fillId="3" borderId="14" xfId="0" applyNumberFormat="1" applyFont="1" applyFill="1" applyBorder="1" applyAlignment="1">
      <alignment horizontal="center" vertical="center"/>
    </xf>
    <xf numFmtId="168" fontId="4" fillId="5" borderId="15" xfId="0" applyNumberFormat="1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 vertical="center" wrapText="1"/>
    </xf>
    <xf numFmtId="165" fontId="9" fillId="6" borderId="10" xfId="0" applyNumberFormat="1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 wrapText="1"/>
    </xf>
    <xf numFmtId="164" fontId="1" fillId="0" borderId="16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1" fillId="0" borderId="14" xfId="0" applyFont="1" applyBorder="1" applyAlignment="1">
      <alignment/>
    </xf>
    <xf numFmtId="165" fontId="1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3">
      <selection activeCell="F12" sqref="F12"/>
    </sheetView>
  </sheetViews>
  <sheetFormatPr defaultColWidth="12.57421875" defaultRowHeight="12.75"/>
  <cols>
    <col min="1" max="1" width="6.8515625" style="1" customWidth="1"/>
    <col min="2" max="2" width="26.421875" style="2" customWidth="1"/>
    <col min="3" max="3" width="6.8515625" style="3" customWidth="1"/>
    <col min="4" max="4" width="21.00390625" style="1" customWidth="1"/>
    <col min="5" max="5" width="22.28125" style="1" customWidth="1"/>
    <col min="6" max="6" width="18.8515625" style="4" customWidth="1"/>
    <col min="7" max="7" width="0" style="1" hidden="1" customWidth="1"/>
    <col min="8" max="9" width="11.57421875" style="1" customWidth="1"/>
    <col min="10" max="10" width="31.00390625" style="1" customWidth="1"/>
    <col min="11" max="16384" width="11.57421875" style="1" customWidth="1"/>
  </cols>
  <sheetData>
    <row r="1" spans="2:6" s="5" customFormat="1" ht="35.25" customHeight="1">
      <c r="B1" s="6" t="s">
        <v>0</v>
      </c>
      <c r="C1" s="7"/>
      <c r="D1" s="7" t="s">
        <v>1</v>
      </c>
      <c r="E1" s="7" t="s">
        <v>2</v>
      </c>
      <c r="F1" s="8" t="s">
        <v>3</v>
      </c>
    </row>
    <row r="2" spans="2:6" ht="12.75">
      <c r="B2" s="9" t="s">
        <v>4</v>
      </c>
      <c r="C2" s="10" t="s">
        <v>5</v>
      </c>
      <c r="D2" s="11">
        <v>854144</v>
      </c>
      <c r="E2" s="11">
        <v>717983</v>
      </c>
      <c r="F2" s="12">
        <f>E2-D2</f>
        <v>-136161</v>
      </c>
    </row>
    <row r="3" spans="2:6" ht="12.75">
      <c r="B3" s="9" t="s">
        <v>6</v>
      </c>
      <c r="C3" s="10" t="s">
        <v>5</v>
      </c>
      <c r="D3" s="11"/>
      <c r="E3" s="11"/>
      <c r="F3" s="12"/>
    </row>
    <row r="4" spans="2:10" ht="12.75">
      <c r="B4" s="13" t="s">
        <v>7</v>
      </c>
      <c r="C4" s="14" t="s">
        <v>5</v>
      </c>
      <c r="D4" s="15">
        <f>D2-D3</f>
        <v>854144</v>
      </c>
      <c r="E4" s="15">
        <f>E2-E3</f>
        <v>717983</v>
      </c>
      <c r="F4" s="16">
        <f>E4-D4</f>
        <v>-136161</v>
      </c>
      <c r="J4" s="17"/>
    </row>
    <row r="5" spans="2:7" ht="12.75">
      <c r="B5" s="9" t="s">
        <v>8</v>
      </c>
      <c r="C5" s="10" t="s">
        <v>9</v>
      </c>
      <c r="D5" s="18">
        <v>14</v>
      </c>
      <c r="E5" s="18">
        <v>14</v>
      </c>
      <c r="F5" s="12"/>
      <c r="G5" s="1">
        <f>D5/12/100</f>
        <v>0.011666666666666667</v>
      </c>
    </row>
    <row r="6" spans="2:6" ht="12.75">
      <c r="B6" s="9" t="s">
        <v>10</v>
      </c>
      <c r="C6" s="10" t="s">
        <v>11</v>
      </c>
      <c r="D6" s="11">
        <v>60</v>
      </c>
      <c r="E6" s="11">
        <v>60</v>
      </c>
      <c r="F6" s="12"/>
    </row>
    <row r="7" spans="2:6" ht="12.75">
      <c r="B7" s="13" t="s">
        <v>12</v>
      </c>
      <c r="C7" s="14" t="s">
        <v>5</v>
      </c>
      <c r="D7" s="19">
        <f>D4*G5*(1+G5)^D6/((1+G5)^D6-1)</f>
        <v>19874.436853499352</v>
      </c>
      <c r="E7" s="19">
        <f>E4*G5*(1+G5)^E6/((1+G5)^E6-1)</f>
        <v>16706.20854959588</v>
      </c>
      <c r="F7" s="20">
        <f>E7-D7</f>
        <v>-3168.22830390347</v>
      </c>
    </row>
    <row r="8" spans="2:6" ht="12.75">
      <c r="B8" s="9" t="s">
        <v>13</v>
      </c>
      <c r="C8" s="10" t="s">
        <v>5</v>
      </c>
      <c r="D8" s="18">
        <f>D7*12</f>
        <v>238493.2422419922</v>
      </c>
      <c r="E8" s="18">
        <f>E7*12</f>
        <v>200474.50259515058</v>
      </c>
      <c r="F8" s="21">
        <f>F7*12</f>
        <v>-38018.73964684164</v>
      </c>
    </row>
    <row r="9" spans="2:6" ht="12.75">
      <c r="B9" s="9" t="s">
        <v>14</v>
      </c>
      <c r="C9" s="10" t="s">
        <v>5</v>
      </c>
      <c r="D9" s="18">
        <f>D7*D6</f>
        <v>1192466.2112099612</v>
      </c>
      <c r="E9" s="18">
        <f>E7*E6</f>
        <v>1002372.5129757529</v>
      </c>
      <c r="F9" s="21">
        <f>E9-D9</f>
        <v>-190093.69823420828</v>
      </c>
    </row>
    <row r="10" spans="2:6" ht="12.75">
      <c r="B10" s="22"/>
      <c r="D10" s="23"/>
      <c r="E10" s="23"/>
      <c r="F10" s="24"/>
    </row>
    <row r="11" spans="2:6" s="25" customFormat="1" ht="12.75">
      <c r="B11" s="26" t="s">
        <v>15</v>
      </c>
      <c r="C11" s="27" t="s">
        <v>16</v>
      </c>
      <c r="D11" s="28">
        <v>2000</v>
      </c>
      <c r="E11" s="28">
        <v>2000</v>
      </c>
      <c r="F11" s="29">
        <f>E11-D11</f>
        <v>0</v>
      </c>
    </row>
    <row r="12" spans="2:6" ht="12.75">
      <c r="B12" s="9" t="s">
        <v>17</v>
      </c>
      <c r="C12" s="10" t="s">
        <v>18</v>
      </c>
      <c r="D12" s="11">
        <v>18</v>
      </c>
      <c r="E12" s="11">
        <v>12</v>
      </c>
      <c r="F12" s="12">
        <f>E12-D12</f>
        <v>-6</v>
      </c>
    </row>
    <row r="13" spans="2:6" ht="12.75">
      <c r="B13" s="22"/>
      <c r="D13" s="23"/>
      <c r="E13" s="23"/>
      <c r="F13" s="24"/>
    </row>
    <row r="14" spans="2:6" ht="12.75">
      <c r="B14" s="9" t="s">
        <v>19</v>
      </c>
      <c r="C14" s="10" t="s">
        <v>20</v>
      </c>
      <c r="D14" s="18">
        <f>D11/D12</f>
        <v>111.11111111111111</v>
      </c>
      <c r="E14" s="18">
        <f>E11/E12</f>
        <v>166.66666666666666</v>
      </c>
      <c r="F14" s="30">
        <f>E14-D14</f>
        <v>55.55555555555554</v>
      </c>
    </row>
    <row r="15" spans="2:10" ht="12.75">
      <c r="B15" s="9" t="s">
        <v>21</v>
      </c>
      <c r="C15" s="10" t="s">
        <v>5</v>
      </c>
      <c r="D15" s="18">
        <v>51.14</v>
      </c>
      <c r="E15" s="18">
        <v>74.4</v>
      </c>
      <c r="F15" s="30">
        <f>E15-D15</f>
        <v>23.260000000000005</v>
      </c>
      <c r="J15"/>
    </row>
    <row r="16" spans="2:6" ht="12.75">
      <c r="B16" s="22"/>
      <c r="D16" s="31"/>
      <c r="E16" s="31"/>
      <c r="F16" s="32"/>
    </row>
    <row r="17" spans="2:6" ht="12.75">
      <c r="B17" s="9" t="s">
        <v>22</v>
      </c>
      <c r="C17" s="10" t="s">
        <v>5</v>
      </c>
      <c r="D17" s="18">
        <f>D15*D14</f>
        <v>5682.222222222223</v>
      </c>
      <c r="E17" s="18">
        <f>E15*E14</f>
        <v>12400</v>
      </c>
      <c r="F17" s="30">
        <f>E17-D17</f>
        <v>6717.777777777777</v>
      </c>
    </row>
    <row r="18" spans="2:6" s="25" customFormat="1" ht="12.75">
      <c r="B18" s="13" t="s">
        <v>23</v>
      </c>
      <c r="C18" s="14" t="s">
        <v>5</v>
      </c>
      <c r="D18" s="19">
        <f>D17*12</f>
        <v>68186.66666666667</v>
      </c>
      <c r="E18" s="19">
        <f>E17*12</f>
        <v>148800</v>
      </c>
      <c r="F18" s="33">
        <f>E18-D18</f>
        <v>80613.33333333333</v>
      </c>
    </row>
    <row r="19" spans="2:6" ht="12.75">
      <c r="B19" s="9" t="s">
        <v>24</v>
      </c>
      <c r="C19" s="10" t="s">
        <v>5</v>
      </c>
      <c r="D19" s="18">
        <f>D17+D7</f>
        <v>25556.659075721574</v>
      </c>
      <c r="E19" s="18">
        <f>E17+E7</f>
        <v>29106.20854959588</v>
      </c>
      <c r="F19" s="30">
        <f>E19-D19</f>
        <v>3549.5494738743073</v>
      </c>
    </row>
    <row r="20" spans="2:6" s="25" customFormat="1" ht="12.75">
      <c r="B20" s="13" t="s">
        <v>25</v>
      </c>
      <c r="C20" s="14" t="s">
        <v>5</v>
      </c>
      <c r="D20" s="19">
        <f>D19*12</f>
        <v>306679.9089086589</v>
      </c>
      <c r="E20" s="19">
        <f>E19*12</f>
        <v>349274.5025951506</v>
      </c>
      <c r="F20" s="33">
        <f>E20-D20</f>
        <v>42594.59368649172</v>
      </c>
    </row>
    <row r="21" spans="2:6" ht="12.75">
      <c r="B21" s="22"/>
      <c r="D21" s="4"/>
      <c r="E21" s="4"/>
      <c r="F21" s="32"/>
    </row>
    <row r="22" spans="2:6" s="25" customFormat="1" ht="12.75">
      <c r="B22" s="34" t="s">
        <v>26</v>
      </c>
      <c r="C22" s="35" t="s">
        <v>5</v>
      </c>
      <c r="D22" s="36">
        <f>F19</f>
        <v>3549.5494738743073</v>
      </c>
      <c r="E22" s="37" t="s">
        <v>27</v>
      </c>
      <c r="F22" s="37"/>
    </row>
    <row r="23" spans="2:6" ht="12.75">
      <c r="B23" s="22"/>
      <c r="F23" s="38"/>
    </row>
    <row r="24" spans="2:6" ht="12.75" customHeight="1">
      <c r="B24" s="39" t="s">
        <v>28</v>
      </c>
      <c r="C24" s="39"/>
      <c r="D24" s="39"/>
      <c r="E24" s="40">
        <f>(D9-E9)/(D22*12)</f>
        <v>4.462859761812776</v>
      </c>
      <c r="F24" s="41" t="s">
        <v>29</v>
      </c>
    </row>
    <row r="25" spans="2:6" ht="12.75">
      <c r="B25" s="39"/>
      <c r="C25" s="39"/>
      <c r="D25" s="39"/>
      <c r="E25" s="42">
        <f>E24*D11*12</f>
        <v>107108.63428350663</v>
      </c>
      <c r="F25" s="43" t="s">
        <v>30</v>
      </c>
    </row>
    <row r="26" spans="2:6" ht="12.75">
      <c r="B26" s="22"/>
      <c r="F26" s="32"/>
    </row>
    <row r="27" spans="2:6" ht="12.75" customHeight="1">
      <c r="B27" s="44" t="s">
        <v>31</v>
      </c>
      <c r="C27" s="44"/>
      <c r="D27" s="44"/>
      <c r="E27" s="45">
        <f>((D12*E12)*(D7-E7))/((E15*D12)-(E12*D15))</f>
        <v>943.2370074472786</v>
      </c>
      <c r="F27" s="46" t="s">
        <v>32</v>
      </c>
    </row>
    <row r="28" spans="2:6" ht="20.25" customHeight="1">
      <c r="B28" s="44"/>
      <c r="C28" s="44"/>
      <c r="D28" s="44"/>
      <c r="E28" s="45"/>
      <c r="F28" s="46"/>
    </row>
    <row r="29" spans="2:6" ht="12.75">
      <c r="B29" s="47"/>
      <c r="C29" s="48"/>
      <c r="D29" s="49"/>
      <c r="E29" s="49"/>
      <c r="F29" s="50"/>
    </row>
    <row r="31" ht="12.75">
      <c r="E31" s="1">
        <f>F9*-1/4.46</f>
        <v>42621.905433678985</v>
      </c>
    </row>
  </sheetData>
  <sheetProtection selectLockedCells="1" selectUnlockedCells="1"/>
  <mergeCells count="5">
    <mergeCell ref="E22:F22"/>
    <mergeCell ref="B24:D25"/>
    <mergeCell ref="B27:D28"/>
    <mergeCell ref="E27:E28"/>
    <mergeCell ref="F27:F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2013-01-17T16:34:39Z</dcterms:created>
  <dcterms:modified xsi:type="dcterms:W3CDTF">2013-01-22T14:46:31Z</dcterms:modified>
  <cp:category/>
  <cp:version/>
  <cp:contentType/>
  <cp:contentStatus/>
  <cp:revision>13</cp:revision>
</cp:coreProperties>
</file>